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7520" windowHeight="10650" activeTab="1"/>
  </bookViews>
  <sheets>
    <sheet name="Bieu 2" sheetId="2" r:id="rId1"/>
    <sheet name="Sheet1" sheetId="3" r:id="rId2"/>
  </sheets>
  <definedNames>
    <definedName name="_xlnm.Print_Titles" localSheetId="0">'Bieu 2'!$8:$8</definedName>
  </definedNames>
  <calcPr calcId="152511"/>
</workbook>
</file>

<file path=xl/calcChain.xml><?xml version="1.0" encoding="utf-8"?>
<calcChain xmlns="http://schemas.openxmlformats.org/spreadsheetml/2006/main">
  <c r="F47" i="3" l="1"/>
  <c r="F44" i="3"/>
  <c r="F41" i="3"/>
  <c r="F34" i="3"/>
  <c r="F40" i="3"/>
  <c r="F38" i="3"/>
  <c r="F37" i="3"/>
  <c r="F36" i="3"/>
  <c r="F33" i="3"/>
  <c r="F31" i="3"/>
  <c r="F30" i="3"/>
  <c r="F28" i="3"/>
  <c r="E47" i="3" l="1"/>
  <c r="E45" i="3"/>
  <c r="E44" i="3"/>
  <c r="E43" i="3"/>
  <c r="E42" i="3"/>
  <c r="E41" i="3"/>
  <c r="E40" i="3"/>
  <c r="E39" i="3"/>
  <c r="E38" i="3"/>
  <c r="E37" i="3"/>
  <c r="E36" i="3"/>
  <c r="E33" i="3"/>
  <c r="E32" i="3"/>
  <c r="E31" i="3"/>
  <c r="E30" i="3"/>
  <c r="E28" i="3"/>
  <c r="D46" i="3"/>
  <c r="E46" i="3" s="1"/>
  <c r="C46" i="3"/>
  <c r="D35" i="3"/>
  <c r="E35" i="3" s="1"/>
  <c r="C35" i="3"/>
  <c r="D27" i="3"/>
  <c r="E27" i="3" s="1"/>
  <c r="C27" i="3"/>
  <c r="F26" i="3" l="1"/>
  <c r="C26" i="3"/>
  <c r="C25" i="3" s="1"/>
  <c r="D25" i="3"/>
  <c r="F25" i="3" s="1"/>
  <c r="F48" i="3"/>
  <c r="E48" i="3"/>
  <c r="F19" i="3"/>
  <c r="E19" i="3"/>
  <c r="D19" i="3"/>
  <c r="C19" i="3"/>
  <c r="E26" i="3" l="1"/>
  <c r="E25" i="3"/>
  <c r="C36" i="2" l="1"/>
  <c r="C25" i="2" s="1"/>
</calcChain>
</file>

<file path=xl/sharedStrings.xml><?xml version="1.0" encoding="utf-8"?>
<sst xmlns="http://schemas.openxmlformats.org/spreadsheetml/2006/main" count="183" uniqueCount="152">
  <si>
    <t>I</t>
  </si>
  <si>
    <t>II</t>
  </si>
  <si>
    <t>Nội dung</t>
  </si>
  <si>
    <t xml:space="preserve">Số 
TT </t>
  </si>
  <si>
    <t>Chi quản lý hành chính</t>
  </si>
  <si>
    <t>Dự toán được giao</t>
  </si>
  <si>
    <t>(Dùng cho đơn vị sử dụng ngân sách)</t>
  </si>
  <si>
    <t>Tổng số thu, chi, nộp ngân sách phí, lệ phí</t>
  </si>
  <si>
    <t xml:space="preserve"> Số thu phí, lệ phí</t>
  </si>
  <si>
    <t>1.1</t>
  </si>
  <si>
    <t>Lệ phí</t>
  </si>
  <si>
    <t>1.2</t>
  </si>
  <si>
    <t>Phí</t>
  </si>
  <si>
    <t>Chi từ nguồn thu phí được để lại</t>
  </si>
  <si>
    <t>2.1</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</si>
  <si>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</si>
  <si>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</si>
  <si>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</si>
  <si>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</si>
  <si>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</si>
  <si>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</si>
  <si>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</si>
  <si>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</si>
  <si>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</si>
  <si>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</si>
  <si>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</si>
  <si>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</si>
  <si>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</si>
  <si>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</si>
  <si>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</si>
  <si>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</si>
  <si>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</si>
  <si>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DỰ TOÁN THU, CHI NGÂN SÁCH NHÀ NƯỚC</t>
  </si>
  <si>
    <t xml:space="preserve">Học phí </t>
  </si>
  <si>
    <t>Chi sự nghiệp</t>
  </si>
  <si>
    <t xml:space="preserve"> Số phí, lệ phí nộp NSNN</t>
  </si>
  <si>
    <t>Nghiên cứu khoa học</t>
  </si>
  <si>
    <t>Chi sự nghiệp giáo dục, đào tạo, dạy nghề</t>
  </si>
  <si>
    <t xml:space="preserve"> Biểu số 2 - Ban hành kèm theo Thông tư số 90/2018/TT-BTC ngày 28 tháng 9 năm 2018 của Bộ Tài chính</t>
  </si>
  <si>
    <t>Đvt:  đồng</t>
  </si>
  <si>
    <t xml:space="preserve">                                                                                                        HIỆU TRƯỞNG</t>
  </si>
  <si>
    <t xml:space="preserve"> Biểu số 3 - Ban hành kèm theo Thông tư số 90/2018/TT-BTC ngày 28 tháng 9 năm 2018 của Bộ Tài chính</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</si>
  <si>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</si>
  <si>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</si>
  <si>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</si>
  <si>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Căn cứ thông tư 61/2017/TT-BTC ngày 15 tháng 06 năm 2017 của Bộ tài chính hướng dẫn thực hiện công khai ngân sách đối với đơn vị dự toán ngân sách, các tổ chức được ngân sách nhà nước hỗ trợ.</t>
  </si>
  <si>
    <t>ĐV tính: Triệu đồng</t>
  </si>
  <si>
    <t>Dự toán năm</t>
  </si>
  <si>
    <t>5 = 4/3*100</t>
  </si>
  <si>
    <t>A</t>
  </si>
  <si>
    <t>Học phí</t>
  </si>
  <si>
    <t>III</t>
  </si>
  <si>
    <t xml:space="preserve"> Số phí, lệ phí nộp ngân sách nhà nước</t>
  </si>
  <si>
    <t>B</t>
  </si>
  <si>
    <t>Nguồn ngân sách trong nước</t>
  </si>
  <si>
    <t>Thủ trưởng đơn vị</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</si>
  <si>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</si>
  <si>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Căn cứ quyết định số 1342/QĐ - UBND ngày 26/12/2020 của Ủy ban nhân dân thị xã Đông Triều "Về việc giao dự toán thu, chi ngân sách địa phương năm 2021";</t>
  </si>
  <si>
    <t xml:space="preserve">         Căn cứ quyết định số 1343/QĐ - UBND ngày 28/12/2020 của Ủy ban nhân dân thị xã Đông Triều "Về việc một số cơ chế và biện pháp điều hành ngân sách năm 2021";</t>
  </si>
  <si>
    <t xml:space="preserve">         Căn cứ quyết định số 182/QĐ - PGD&amp;ĐT ngày 28/12/2020 của Phòng Giáo dục và Đào tạo thị xã Đông Triều "Về việc giao dự toán thu, chi ngân sách năm 2021";</t>
  </si>
  <si>
    <t>(Dùng cho đơn vị dự toán cấp trên và đơn vị dự toán sử dụng NSNN)</t>
  </si>
  <si>
    <t xml:space="preserve"> Chương: 622 -070 - 073</t>
  </si>
  <si>
    <t xml:space="preserve"> Chương: 622 - 070 - 073</t>
  </si>
  <si>
    <t>CÔNG KHAI THỰC HIỆN DỰ TOÁN THU- CHI NGÂN SÁCH QUÝ III NĂM 2021</t>
  </si>
  <si>
    <t>Thực hiện quý III năm 2021</t>
  </si>
  <si>
    <t>Thực hiện Quý III/dự toán năm ( tỷ lệ %)</t>
  </si>
  <si>
    <t>Thực hiện quý III năm nay so với cùng kỳ năm trước ( tỷ lệ %)</t>
  </si>
  <si>
    <t>6 = Q3/2021/Q3/2020</t>
  </si>
  <si>
    <t>ĐƠN VỊ: TRƯỜNG THCS ĐỨC CHÍNH</t>
  </si>
  <si>
    <t>(Kèm theo Quyết định số  127/QĐ-THCSND ngày 04/10/2021 của Hiệu trưởng trường THCS Đức Chính )</t>
  </si>
  <si>
    <t>Chi thanh toán cho cá nhân</t>
  </si>
  <si>
    <t>Mục 6000: Tiền lương</t>
  </si>
  <si>
    <t>Mục 6050: Tiền công trả cho vị trí lao động thường xuyên theo hợp đồng</t>
  </si>
  <si>
    <t>Mục 6100: Phụ cấp lương</t>
  </si>
  <si>
    <t>Mục 6200: Tiền thưởng</t>
  </si>
  <si>
    <t>Mục 6250: Phúc lợi tập thể</t>
  </si>
  <si>
    <t>Mục 6300: Các khoản đóng góp</t>
  </si>
  <si>
    <t>Mục 6400: Các khoản thanh toán 
khác cho cá nhân</t>
  </si>
  <si>
    <t>Chi nghiệp vụ chuyên môn</t>
  </si>
  <si>
    <t xml:space="preserve"> Mục 6500: Thanh toán dịch vụ công cộng</t>
  </si>
  <si>
    <t xml:space="preserve"> Mục 6550: Vật tư văn phòng</t>
  </si>
  <si>
    <t xml:space="preserve"> Mục 6600: Thông tin tuyên truyền liên lạc</t>
  </si>
  <si>
    <t xml:space="preserve"> Mục 6650: Hội nghị</t>
  </si>
  <si>
    <t xml:space="preserve"> Mục 6700: Công tác phí</t>
  </si>
  <si>
    <t xml:space="preserve"> Mục 6750: Chi phí thuê mướn</t>
  </si>
  <si>
    <r>
      <t xml:space="preserve"> Mục 6900:</t>
    </r>
    <r>
      <rPr>
        <b/>
        <sz val="12"/>
        <rFont val="Times New Roman"/>
        <family val="1"/>
      </rPr>
      <t xml:space="preserve"> </t>
    </r>
    <r>
      <rPr>
        <sz val="12"/>
        <rFont val="Times New Roman"/>
        <family val="1"/>
      </rPr>
      <t>Sửa chữa, duy tu tài sản phục vụ công tác chuyên môn và các công trình cơ sở hạ tầng.</t>
    </r>
  </si>
  <si>
    <t>Mục 6950: Mua sắm tài sản phục vụ công tác chuyên môn</t>
  </si>
  <si>
    <r>
      <t xml:space="preserve"> </t>
    </r>
    <r>
      <rPr>
        <sz val="12"/>
        <rFont val="Times New Roman"/>
        <family val="1"/>
      </rPr>
      <t>Mục 7000: Chí phí nghiệp vụ chuyên môn của từng ngành</t>
    </r>
  </si>
  <si>
    <t>Mục 7050: Mua sắm tài sản vô hình</t>
  </si>
  <si>
    <t>Các khoản chi khác</t>
  </si>
  <si>
    <t>Mục 7750: Chi khác</t>
  </si>
  <si>
    <t xml:space="preserve"> ĐƠN VỊ: TRƯỜNG THCS ĐỨC CHÍNH</t>
  </si>
  <si>
    <t xml:space="preserve">        Trường THCS Đức Chính công khai tình hình thực hiện dự toán thu-chi ngân sách quý III/2021 như sau:</t>
  </si>
  <si>
    <t>Tiền lương</t>
  </si>
  <si>
    <t>6000</t>
  </si>
  <si>
    <t>295.032.100</t>
  </si>
  <si>
    <t>870.677.100</t>
  </si>
  <si>
    <t>Phụ cấp lương</t>
  </si>
  <si>
    <t>6100</t>
  </si>
  <si>
    <t>120.836.100</t>
  </si>
  <si>
    <t>378.983.100</t>
  </si>
  <si>
    <t>Tiền thưởng</t>
  </si>
  <si>
    <t>6200</t>
  </si>
  <si>
    <t>9.000.000</t>
  </si>
  <si>
    <t>Phúc lợi tập thể</t>
  </si>
  <si>
    <t>6250</t>
  </si>
  <si>
    <t>4.275.000</t>
  </si>
  <si>
    <t>Các khoản đóng góp</t>
  </si>
  <si>
    <t>6300</t>
  </si>
  <si>
    <t>82.570.900</t>
  </si>
  <si>
    <t>237.183.800</t>
  </si>
  <si>
    <t>Các khoản thanh toán khác cho cá nhân</t>
  </si>
  <si>
    <t>6400</t>
  </si>
  <si>
    <t>2.741.600</t>
  </si>
  <si>
    <t>Thanh toán dịch vụ công cộng</t>
  </si>
  <si>
    <t>6500</t>
  </si>
  <si>
    <t>11.801.208</t>
  </si>
  <si>
    <t>43.407.873</t>
  </si>
  <si>
    <t>Vật tư văn phòng</t>
  </si>
  <si>
    <t>6550</t>
  </si>
  <si>
    <t>12.340.000</t>
  </si>
  <si>
    <t>51.363.000</t>
  </si>
  <si>
    <t>Thông tin, tuyên truyền, liên lạc</t>
  </si>
  <si>
    <t>6600</t>
  </si>
  <si>
    <t>4.689.300</t>
  </si>
  <si>
    <t>36.129.014</t>
  </si>
  <si>
    <t>Công tác phí</t>
  </si>
  <si>
    <t>6700</t>
  </si>
  <si>
    <t>13.190.000</t>
  </si>
  <si>
    <t>19.610.000</t>
  </si>
  <si>
    <t>Chi phí thuê mướn</t>
  </si>
  <si>
    <t>6750</t>
  </si>
  <si>
    <t>22.320.400</t>
  </si>
  <si>
    <t>48.246.400</t>
  </si>
  <si>
    <t>Sửa chữa, duy tu tài sản phục vụ công tác chuyên môn và các công trình cơ sở hạ tầng</t>
  </si>
  <si>
    <t>6900</t>
  </si>
  <si>
    <t>164.781.000</t>
  </si>
  <si>
    <t>Chi phí nghiệp vụ chuyên môn của từng ngành</t>
  </si>
  <si>
    <t>7000</t>
  </si>
  <si>
    <t>9.850.000</t>
  </si>
  <si>
    <t>45.786.000</t>
  </si>
  <si>
    <t>Mua sắm tài sản vô hình</t>
  </si>
  <si>
    <t>7050</t>
  </si>
  <si>
    <t>10.600.000</t>
  </si>
  <si>
    <t>Chi khác</t>
  </si>
  <si>
    <t>7750</t>
  </si>
  <si>
    <t>225.500</t>
  </si>
  <si>
    <t>15.553.000</t>
  </si>
  <si>
    <t>Bùi Thị Thu Thủy</t>
  </si>
  <si>
    <t>Đức Chính, ngày 04 tháng 10 năm 2021</t>
  </si>
  <si>
    <t xml:space="preserve">                                                                           Đức Chính, ngày  04  tháng   10 năm 2021</t>
  </si>
  <si>
    <t xml:space="preserve">                                                                                                    Bùi Thị Thu Thủy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</si>
</sst>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5"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b/>
      <sz val="12"/>
      <color theme="1"/>
      <name val="Times New Roman"/>
      <family val="1"/>
      <charset val="163"/>
    </font>
    <font>
      <sz val="12"/>
      <color theme="1"/>
      <name val="Times New Roman"/>
      <family val="1"/>
      <charset val="163"/>
    </font>
    <font>
      <i/>
      <sz val="12"/>
      <color theme="1"/>
      <name val="Times New Roman"/>
      <family val="1"/>
      <charset val="163"/>
    </font>
    <font>
      <i/>
      <sz val="12"/>
      <color theme="1"/>
      <name val="Cambria"/>
      <family val="1"/>
      <charset val="163"/>
      <scheme val="major"/>
    </font>
    <font>
      <b/>
      <sz val="11"/>
      <color theme="1"/>
      <name val="Cambria"/>
      <family val="1"/>
      <charset val="163"/>
      <scheme val="major"/>
    </font>
    <font>
      <sz val="10"/>
      <name val="Arial"/>
      <family val="2"/>
    </font>
    <font>
      <sz val="12"/>
      <name val="Times New Roman"/>
      <family val="1"/>
      <charset val="163"/>
    </font>
    <font>
      <i/>
      <sz val="12"/>
      <name val="Times New Roman"/>
      <family val="1"/>
      <charset val="163"/>
    </font>
    <font>
      <b/>
      <sz val="12"/>
      <color theme="1"/>
      <name val="Cambria"/>
      <family val="1"/>
      <scheme val="major"/>
    </font>
    <font>
      <sz val="12"/>
      <color rgb="FFFF0000"/>
      <name val="Times New Roman"/>
      <family val="1"/>
      <charset val="163"/>
    </font>
    <font>
      <b/>
      <sz val="12"/>
      <color rgb="FFFF0000"/>
      <name val="Cambria"/>
      <family val="1"/>
      <scheme val="major"/>
    </font>
    <font>
      <b/>
      <sz val="11"/>
      <color rgb="FFFF0000"/>
      <name val="Cambria"/>
      <family val="1"/>
      <charset val="163"/>
      <scheme val="major"/>
    </font>
    <font>
      <b/>
      <sz val="11"/>
      <color theme="1"/>
      <name val="Cambria"/>
      <family val="1"/>
      <scheme val="major"/>
    </font>
    <font>
      <i/>
      <sz val="11"/>
      <color theme="1"/>
      <name val="Cambria"/>
      <family val="1"/>
      <scheme val="major"/>
    </font>
    <font>
      <sz val="8"/>
      <color indexed="8"/>
      <name val="Arial"/>
      <family val="2"/>
    </font>
    <font>
      <i/>
      <sz val="10"/>
      <color theme="1"/>
      <name val="Times New Roman"/>
      <family val="1"/>
      <charset val="163"/>
    </font>
    <font>
      <b/>
      <sz val="12"/>
      <color theme="1"/>
      <name val="Times New Roman"/>
      <family val="1"/>
    </font>
    <font>
      <b/>
      <sz val="14"/>
      <color theme="1"/>
      <name val="Times New Roman"/>
      <family val="1"/>
      <charset val="163"/>
    </font>
    <font>
      <b/>
      <i/>
      <sz val="12"/>
      <color theme="1"/>
      <name val="Times New Roman"/>
      <family val="1"/>
      <charset val="163"/>
    </font>
    <font>
      <b/>
      <sz val="11"/>
      <color theme="1"/>
      <name val="Times New Roman"/>
      <family val="1"/>
      <charset val="163"/>
    </font>
    <font>
      <sz val="13"/>
      <color theme="1"/>
      <name val="Times New Roman"/>
      <family val="1"/>
      <charset val="163"/>
    </font>
    <font>
      <sz val="10"/>
      <color theme="1"/>
      <name val="Times New Roman"/>
      <family val="1"/>
      <charset val="163"/>
    </font>
    <font>
      <i/>
      <sz val="13"/>
      <color theme="1"/>
      <name val="Times New Roman"/>
      <family val="1"/>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sz val="14"/>
      <color theme="1"/>
      <name val="Times New Roman"/>
      <family val="1"/>
    </font>
    <font>
      <b/>
      <sz val="10"/>
      <color theme="1"/>
      <name val="Times New Roman"/>
      <family val="1"/>
      <charset val="163"/>
    </font>
    <font>
      <b/>
      <i/>
      <sz val="10"/>
      <color theme="1"/>
      <name val="Times New Roman"/>
      <family val="1"/>
      <charset val="163"/>
    </font>
    <font>
      <sz val="7"/>
      <color theme="1"/>
      <name val="Times New Roman"/>
      <family val="1"/>
      <charset val="163"/>
    </font>
    <font>
      <sz val="7"/>
      <color theme="1"/>
      <name val="Calibri"/>
      <family val="2"/>
      <charset val="163"/>
      <scheme val="minor"/>
    </font>
    <font>
      <b/>
      <sz val="11"/>
      <color theme="1"/>
      <name val="Times New Roman"/>
      <family val="1"/>
    </font>
    <font>
      <sz val="11"/>
      <color theme="1"/>
      <name val="Calibri"/>
      <family val="2"/>
      <charset val="163"/>
      <scheme val="minor"/>
    </font>
    <font>
      <b/>
      <u/>
      <sz val="10"/>
      <name val="Times New Roman"/>
      <family val="1"/>
    </font>
    <font>
      <b/>
      <u/>
      <sz val="12"/>
      <name val="Times New Roman"/>
      <family val="1"/>
    </font>
    <font>
      <b/>
      <sz val="10"/>
      <name val="Times New Roman"/>
      <family val="1"/>
    </font>
    <font>
      <sz val="12"/>
      <name val="Times New Roman"/>
      <family val="1"/>
    </font>
    <font>
      <sz val="10"/>
      <name val="Times New Roman"/>
      <family val="1"/>
    </font>
    <font>
      <b/>
      <sz val="12"/>
      <name val="Times New Roman"/>
      <family val="1"/>
    </font>
    <font>
      <b/>
      <sz val="9.75"/>
      <color indexed="8"/>
      <name val="Times New Roman"/>
      <charset val="1"/>
    </font>
    <font>
      <b/>
      <sz val="9"/>
      <color indexed="8"/>
      <name val="Arial Narrow"/>
      <charset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9" fillId="0" borderId="0"/>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43" fontId="9" fillId="0" borderId="0" applyFont="0" applyFill="0" applyBorder="0" applyAlignment="0" applyProtection="0"/>
    <xf numFmtId="43" fontId="36" fillId="0" borderId="0" applyFont="0" applyFill="0" applyBorder="0" applyAlignment="0" applyProtection="0"/>
  </cellStyleXfs>
  <cellXfs count="88">
    <xf numFmtId="0" fontId="0" fillId="0" borderId="0" xfId="0"/>
    <xf numFmtId="0" fontId="1" fillId="0" borderId="0" xfId="0" applyFont="1"/>
    <xf numFmtId="0" fontId="3" fillId="0" borderId="0" xfId="0" applyFont="1"/>
    <xf numFmtId="0" fontId="2" fillId="0" borderId="0" xfId="0" applyFont="1"/>
    <xf numFmtId="0" fontId="7" fillId="0" borderId="0" xfId="0" applyFont="1" applyAlignment="1">
      <alignment horizontal="right"/>
    </xf>
    <xf numFmtId="0" fontId="8" fillId="0" borderId="0" xfId="0" applyFont="1"/>
    <xf numFmtId="3" fontId="2" fillId="0" borderId="0" xfId="0" applyNumberFormat="1" applyFont="1"/>
    <xf numFmtId="3" fontId="1" fillId="0" borderId="0" xfId="0" applyNumberFormat="1" applyFont="1"/>
    <xf numFmtId="0" fontId="5" fillId="0" borderId="1" xfId="0" applyFont="1" applyBorder="1" applyAlignment="1">
      <alignment wrapText="1"/>
    </xf>
    <xf numFmtId="0" fontId="6" fillId="0" borderId="1"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center" vertical="center"/>
    </xf>
    <xf numFmtId="0" fontId="2" fillId="0" borderId="0" xfId="0" applyFont="1"/>
    <xf numFmtId="0" fontId="5" fillId="0" borderId="1" xfId="0" applyFont="1" applyBorder="1" applyAlignment="1">
      <alignment horizontal="right"/>
    </xf>
    <xf numFmtId="3" fontId="12" fillId="0" borderId="1" xfId="0" applyNumberFormat="1" applyFont="1" applyBorder="1"/>
    <xf numFmtId="0" fontId="13" fillId="0" borderId="1" xfId="0" applyFont="1" applyBorder="1" applyAlignment="1">
      <alignment horizontal="right"/>
    </xf>
    <xf numFmtId="0" fontId="13" fillId="0" borderId="1" xfId="0" applyFont="1" applyBorder="1" applyAlignment="1">
      <alignment wrapText="1"/>
    </xf>
    <xf numFmtId="3" fontId="14" fillId="0" borderId="1" xfId="0" applyNumberFormat="1" applyFont="1" applyBorder="1"/>
    <xf numFmtId="0" fontId="15" fillId="0" borderId="0" xfId="0" applyFont="1"/>
    <xf numFmtId="3" fontId="16" fillId="0" borderId="1" xfId="0" applyNumberFormat="1" applyFont="1" applyBorder="1"/>
    <xf numFmtId="0" fontId="10" fillId="0" borderId="1" xfId="0" applyFont="1" applyBorder="1" applyAlignment="1">
      <alignment horizontal="right"/>
    </xf>
    <xf numFmtId="0" fontId="11" fillId="0" borderId="1" xfId="0" applyFont="1" applyBorder="1" applyAlignment="1">
      <alignment horizontal="right"/>
    </xf>
    <xf numFmtId="3" fontId="1" fillId="0" borderId="0" xfId="0" applyNumberFormat="1" applyFont="1" applyAlignment="1">
      <alignment horizontal="right"/>
    </xf>
    <xf numFmtId="0" fontId="1" fillId="0" borderId="0" xfId="0" applyFont="1" applyAlignment="1">
      <alignment horizontal="center"/>
    </xf>
    <xf numFmtId="0" fontId="5" fillId="0" borderId="0" xfId="0" applyFont="1" applyAlignment="1">
      <alignment horizontal="center"/>
    </xf>
    <xf numFmtId="0" fontId="4" fillId="0" borderId="0" xfId="0" applyFont="1"/>
    <xf numFmtId="0" fontId="20" fillId="0" borderId="0" xfId="0" applyFont="1" applyAlignment="1">
      <alignment horizontal="center"/>
    </xf>
    <xf numFmtId="0" fontId="29" fillId="0" borderId="0" xfId="0" applyFont="1"/>
    <xf numFmtId="0" fontId="30" fillId="0" borderId="0" xfId="0" applyFont="1" applyAlignment="1">
      <alignment horizontal="justify"/>
    </xf>
    <xf numFmtId="3" fontId="25" fillId="0" borderId="1" xfId="0" applyNumberFormat="1" applyFont="1" applyBorder="1" applyAlignment="1">
      <alignment horizontal="right"/>
    </xf>
    <xf numFmtId="3" fontId="25" fillId="0" borderId="1" xfId="0" applyNumberFormat="1" applyFont="1" applyBorder="1" applyAlignment="1">
      <alignment horizontal="right" wrapText="1"/>
    </xf>
    <xf numFmtId="0" fontId="31" fillId="0" borderId="1" xfId="0" applyFont="1" applyBorder="1" applyAlignment="1">
      <alignment horizontal="center"/>
    </xf>
    <xf numFmtId="0" fontId="31" fillId="0" borderId="1" xfId="0" applyFont="1" applyBorder="1" applyAlignment="1">
      <alignment wrapText="1"/>
    </xf>
    <xf numFmtId="0" fontId="32" fillId="0" borderId="1" xfId="0" applyFont="1" applyBorder="1" applyAlignment="1">
      <alignment horizontal="right"/>
    </xf>
    <xf numFmtId="0" fontId="19" fillId="0" borderId="1" xfId="0" applyFont="1" applyBorder="1" applyAlignment="1">
      <alignment horizontal="right"/>
    </xf>
    <xf numFmtId="0" fontId="31" fillId="0" borderId="1" xfId="0" applyFont="1" applyBorder="1" applyAlignment="1">
      <alignment horizontal="right" wrapText="1"/>
    </xf>
    <xf numFmtId="0" fontId="25" fillId="0" borderId="1" xfId="0" applyFont="1" applyBorder="1" applyAlignment="1">
      <alignment horizontal="right"/>
    </xf>
    <xf numFmtId="0" fontId="25" fillId="0" borderId="1" xfId="0" applyFont="1" applyBorder="1" applyAlignment="1">
      <alignment horizontal="center"/>
    </xf>
    <xf numFmtId="0" fontId="25" fillId="0" borderId="1" xfId="0" applyFont="1" applyBorder="1" applyAlignment="1">
      <alignment wrapText="1"/>
    </xf>
    <xf numFmtId="0" fontId="25" fillId="0" borderId="1" xfId="0" applyFont="1" applyBorder="1" applyAlignment="1">
      <alignment horizontal="right" wrapText="1"/>
    </xf>
    <xf numFmtId="2" fontId="25" fillId="0" borderId="1" xfId="0" applyNumberFormat="1" applyFont="1" applyBorder="1" applyAlignment="1">
      <alignment horizontal="right"/>
    </xf>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0" fontId="34" fillId="0" borderId="0" xfId="0" applyFont="1"/>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20" fillId="0" borderId="2" xfId="0" applyFont="1" applyBorder="1" applyAlignment="1">
      <alignment horizontal="center" wrapText="1"/>
    </xf>
    <xf numFmtId="0" fontId="20" fillId="0" borderId="2" xfId="0" applyFont="1" applyBorder="1" applyAlignment="1">
      <alignment horizontal="center" vertical="center"/>
    </xf>
    <xf numFmtId="3" fontId="35" fillId="0" borderId="1" xfId="0" applyNumberFormat="1" applyFont="1" applyBorder="1"/>
    <xf numFmtId="0" fontId="37" fillId="0" borderId="5" xfId="0" applyFont="1" applyBorder="1" applyAlignment="1">
      <alignment horizontal="center" vertical="center"/>
    </xf>
    <xf numFmtId="0" fontId="38" fillId="0" borderId="5" xfId="0" applyFont="1" applyBorder="1" applyAlignment="1">
      <alignment vertical="center"/>
    </xf>
    <xf numFmtId="0" fontId="39" fillId="0" borderId="5" xfId="0" applyFont="1" applyBorder="1" applyAlignment="1">
      <alignment horizontal="center" vertical="center"/>
    </xf>
    <xf numFmtId="0" fontId="40" fillId="0" borderId="5" xfId="0" applyFont="1" applyBorder="1" applyAlignment="1">
      <alignment vertical="center"/>
    </xf>
    <xf numFmtId="164" fontId="41" fillId="0" borderId="5" xfId="5" applyNumberFormat="1" applyFont="1" applyBorder="1" applyAlignment="1">
      <alignment vertical="center"/>
    </xf>
    <xf numFmtId="0" fontId="40" fillId="0" borderId="5" xfId="0" applyFont="1" applyBorder="1" applyAlignment="1">
      <alignment horizontal="left" vertical="center" wrapText="1"/>
    </xf>
    <xf numFmtId="0" fontId="40" fillId="0" borderId="5" xfId="0" applyFont="1" applyBorder="1" applyAlignment="1">
      <alignment vertical="center" wrapText="1"/>
    </xf>
    <xf numFmtId="0" fontId="40" fillId="0" borderId="5" xfId="0" applyFont="1" applyBorder="1" applyAlignment="1">
      <alignment horizontal="left" vertical="center"/>
    </xf>
    <xf numFmtId="0" fontId="42" fillId="0" borderId="5" xfId="0" applyFont="1" applyBorder="1" applyAlignment="1">
      <alignment horizontal="left" vertical="center" wrapText="1"/>
    </xf>
    <xf numFmtId="0" fontId="41" fillId="0" borderId="5" xfId="0" applyFont="1" applyBorder="1" applyAlignment="1">
      <alignment vertical="center"/>
    </xf>
    <xf numFmtId="164" fontId="37" fillId="0" borderId="5" xfId="5" applyNumberFormat="1" applyFont="1" applyBorder="1" applyAlignment="1">
      <alignment vertical="center"/>
    </xf>
    <xf numFmtId="164" fontId="25" fillId="0" borderId="1" xfId="0" applyNumberFormat="1" applyFont="1" applyBorder="1" applyAlignment="1">
      <alignment horizontal="right" wrapText="1"/>
    </xf>
    <xf numFmtId="0" fontId="43" fillId="0" borderId="6" xfId="0" applyNumberFormat="1" applyFont="1" applyFill="1" applyBorder="1" applyAlignment="1" applyProtection="1">
      <alignment horizontal="left" vertical="center" wrapText="1"/>
    </xf>
    <xf numFmtId="0" fontId="43" fillId="0" borderId="6" xfId="0" applyNumberFormat="1" applyFont="1" applyFill="1" applyBorder="1" applyAlignment="1" applyProtection="1">
      <alignment horizontal="center" vertical="center" wrapText="1"/>
    </xf>
    <xf numFmtId="0" fontId="44" fillId="0" borderId="6" xfId="0" applyNumberFormat="1" applyFont="1" applyFill="1" applyBorder="1" applyAlignment="1" applyProtection="1">
      <alignment horizontal="right" vertical="center" wrapText="1"/>
    </xf>
    <xf numFmtId="0" fontId="17" fillId="0" borderId="0" xfId="0" applyFont="1" applyAlignment="1">
      <alignment horizontal="left"/>
    </xf>
    <xf numFmtId="0" fontId="16" fillId="0" borderId="0" xfId="0" applyFont="1" applyAlignment="1">
      <alignment horizontal="left"/>
    </xf>
    <xf numFmtId="0" fontId="7" fillId="0" borderId="0" xfId="0" applyFont="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20" fillId="0" borderId="0" xfId="0" applyFont="1"/>
    <xf numFmtId="0" fontId="12" fillId="0" borderId="0" xfId="0" applyFont="1"/>
    <xf numFmtId="0" fontId="19" fillId="0" borderId="0" xfId="0" applyFont="1" applyAlignment="1">
      <alignment horizontal="center"/>
    </xf>
    <xf numFmtId="0" fontId="26" fillId="0" borderId="0" xfId="0" applyFont="1" applyBorder="1" applyAlignment="1">
      <alignment horizontal="center"/>
    </xf>
    <xf numFmtId="0" fontId="20" fillId="0" borderId="0" xfId="0" applyFont="1" applyAlignment="1">
      <alignment horizontal="center"/>
    </xf>
    <xf numFmtId="0" fontId="24" fillId="0" borderId="0" xfId="0" applyFont="1" applyAlignment="1">
      <alignment horizontal="left" wrapText="1"/>
    </xf>
    <xf numFmtId="0" fontId="6" fillId="0" borderId="3" xfId="0" applyFont="1" applyBorder="1" applyAlignment="1">
      <alignment horizontal="center"/>
    </xf>
    <xf numFmtId="0" fontId="27" fillId="0" borderId="0" xfId="0" applyFont="1" applyBorder="1" applyAlignment="1">
      <alignment horizontal="center"/>
    </xf>
    <xf numFmtId="0" fontId="28" fillId="0" borderId="0" xfId="0" applyFont="1" applyAlignment="1">
      <alignment horizontal="center"/>
    </xf>
    <xf numFmtId="0" fontId="24" fillId="0" borderId="0" xfId="0" applyFont="1" applyAlignment="1">
      <alignment horizontal="left" vertical="center" wrapText="1"/>
    </xf>
    <xf numFmtId="0" fontId="24" fillId="0" borderId="0" xfId="0" applyFont="1" applyAlignment="1">
      <alignment horizontal="left" vertical="center"/>
    </xf>
    <xf numFmtId="0" fontId="6" fillId="0" borderId="0" xfId="0" applyFont="1" applyAlignment="1">
      <alignment horizontal="center"/>
    </xf>
    <xf numFmtId="0" fontId="23" fillId="0" borderId="0" xfId="0" applyFont="1" applyAlignment="1">
      <alignment horizontal="center"/>
    </xf>
    <xf numFmtId="0" fontId="24" fillId="0" borderId="0" xfId="0" applyFont="1" applyAlignment="1">
      <alignment horizontal="left"/>
    </xf>
    <xf numFmtId="0" fontId="22" fillId="0" borderId="0" xfId="0" applyFont="1" applyAlignment="1">
      <alignment horizontal="center"/>
    </xf>
    <xf numFmtId="0" fontId="4" fillId="0" borderId="0" xfId="0" applyFont="1"/>
    <xf numFmtId="0" fontId="21" fillId="0" borderId="0" xfId="0" applyFont="1" applyAlignment="1">
      <alignment horizontal="center"/>
    </xf>
    <xf numFmtId="0" fontId="44" fillId="0" borderId="7" xfId="0" applyNumberFormat="1" applyFont="1" applyFill="1" applyBorder="1" applyAlignment="1" applyProtection="1">
      <alignment horizontal="right" vertical="center" wrapText="1"/>
    </xf>
    <xf numFmtId="0" fontId="44" fillId="0" borderId="8" xfId="0" applyNumberFormat="1" applyFont="1" applyFill="1" applyBorder="1" applyAlignment="1" applyProtection="1">
      <alignment horizontal="right" vertical="center" wrapText="1"/>
    </xf>
  </cellXfs>
  <cellStyles count="6">
    <cellStyle name="Comma" xfId="5" builtinId="3"/>
    <cellStyle name="Comma 2" xfId="4"/>
    <cellStyle name="Normal" xfId="0" builtinId="0"/>
    <cellStyle name="Normal 2" xfId="1"/>
    <cellStyle name="Normal 3" xfId="2"/>
    <cellStyle name="Normal 4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2095500</xdr:colOff>
      <xdr:row>6</xdr:row>
      <xdr:rowOff>28575</xdr:rowOff>
    </xdr:from>
    <xdr:to>
      <xdr:col>3</xdr:col>
      <xdr:colOff>514350</xdr:colOff>
      <xdr:row>6</xdr:row>
      <xdr:rowOff>38100</xdr:rowOff>
    </xdr:to>
    <xdr:cxnSp macro="">
      <xdr:nvCxnSpPr>
        <xdr:cNvPr id="2" name="Straight Connector 1"/>
        <xdr:cNvCxnSpPr/>
      </xdr:nvCxnSpPr>
      <xdr:spPr>
        <a:xfrm>
          <a:off x="2495550" y="1504950"/>
          <a:ext cx="15430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E43" sqref="E43"/>
    </sheetView>
  </sheetViews>
  <sheetFormatPr defaultColWidth="9" defaultRowHeight="14.25" x14ac:dyDescent="0.2"/>
  <cols>
    <col min="1" max="1" width="7.5703125" style="7" customWidth="1"/>
    <col min="2" max="2" width="55.42578125" style="1" customWidth="1"/>
    <col min="3" max="3" width="23.42578125" style="1" customWidth="1"/>
    <col min="4" max="16384" width="9" style="1"/>
  </cols>
  <sheetData>
    <row r="1" spans="1:3" ht="39.75" customHeight="1" x14ac:dyDescent="0.2">
      <c r="A1" s="66" t="s">
        <v>38</v>
      </c>
      <c r="B1" s="66"/>
      <c r="C1" s="66"/>
    </row>
    <row r="2" spans="1:3" ht="22.5" customHeight="1" x14ac:dyDescent="0.25">
      <c r="A2" s="69" t="s">
        <v>68</v>
      </c>
      <c r="B2" s="69"/>
      <c r="C2" s="12"/>
    </row>
    <row r="3" spans="1:3" ht="18" customHeight="1" x14ac:dyDescent="0.25">
      <c r="A3" s="70" t="s">
        <v>61</v>
      </c>
      <c r="B3" s="70"/>
      <c r="C3" s="12"/>
    </row>
    <row r="4" spans="1:3" ht="18" customHeight="1" x14ac:dyDescent="0.25">
      <c r="A4" s="68" t="s">
        <v>32</v>
      </c>
      <c r="B4" s="68"/>
      <c r="C4" s="68"/>
    </row>
    <row r="5" spans="1:3" s="2" customFormat="1" ht="18" x14ac:dyDescent="0.25">
      <c r="A5" s="71" t="s">
        <v>69</v>
      </c>
      <c r="B5" s="71"/>
      <c r="C5" s="71"/>
    </row>
    <row r="6" spans="1:3" s="2" customFormat="1" ht="18" x14ac:dyDescent="0.25">
      <c r="A6" s="67" t="s">
        <v>6</v>
      </c>
      <c r="B6" s="67"/>
      <c r="C6" s="67"/>
    </row>
    <row r="7" spans="1:3" ht="15.75" x14ac:dyDescent="0.25">
      <c r="A7" s="6"/>
      <c r="B7" s="3"/>
      <c r="C7" s="4" t="s">
        <v>39</v>
      </c>
    </row>
    <row r="8" spans="1:3" s="26" customFormat="1" ht="31.5" x14ac:dyDescent="0.25">
      <c r="A8" s="46" t="s">
        <v>3</v>
      </c>
      <c r="B8" s="47" t="s">
        <v>2</v>
      </c>
      <c r="C8" s="47" t="s">
        <v>5</v>
      </c>
    </row>
    <row r="9" spans="1:3" s="23" customFormat="1" ht="15.75" x14ac:dyDescent="0.25">
      <c r="A9" s="10">
        <v>1</v>
      </c>
      <c r="B9" s="11">
        <v>2</v>
      </c>
      <c r="C9" s="11">
        <v>3</v>
      </c>
    </row>
    <row r="10" spans="1:3" s="5" customFormat="1" ht="16.5" customHeight="1" x14ac:dyDescent="0.25">
      <c r="A10" s="13" t="s">
        <v>0</v>
      </c>
      <c r="B10" s="8" t="s">
        <v>7</v>
      </c>
      <c r="C10" s="14"/>
    </row>
    <row r="11" spans="1:3" ht="16.5" customHeight="1" x14ac:dyDescent="0.25">
      <c r="A11" s="13">
        <v>1</v>
      </c>
      <c r="B11" s="8" t="s">
        <v>8</v>
      </c>
      <c r="C11" s="14"/>
    </row>
    <row r="12" spans="1:3" ht="16.5" customHeight="1" x14ac:dyDescent="0.25">
      <c r="A12" s="13" t="s">
        <v>9</v>
      </c>
      <c r="B12" s="8" t="s">
        <v>10</v>
      </c>
      <c r="C12" s="14"/>
    </row>
    <row r="13" spans="1:3" ht="16.5" customHeight="1" x14ac:dyDescent="0.25">
      <c r="A13" s="13" t="s">
        <v>11</v>
      </c>
      <c r="B13" s="8" t="s">
        <v>12</v>
      </c>
      <c r="C13" s="14"/>
    </row>
    <row r="14" spans="1:3" s="18" customFormat="1" ht="16.5" customHeight="1" x14ac:dyDescent="0.25">
      <c r="A14" s="15"/>
      <c r="B14" s="16" t="s">
        <v>33</v>
      </c>
      <c r="C14" s="17"/>
    </row>
    <row r="15" spans="1:3" ht="16.5" customHeight="1" x14ac:dyDescent="0.25">
      <c r="A15" s="13">
        <v>2</v>
      </c>
      <c r="B15" s="8" t="s">
        <v>13</v>
      </c>
      <c r="C15" s="14"/>
    </row>
    <row r="16" spans="1:3" ht="16.5" customHeight="1" x14ac:dyDescent="0.25">
      <c r="A16" s="13" t="s">
        <v>14</v>
      </c>
      <c r="B16" s="8" t="s">
        <v>34</v>
      </c>
      <c r="C16" s="14"/>
    </row>
    <row r="17" spans="1:3" ht="16.5" customHeight="1" x14ac:dyDescent="0.25">
      <c r="A17" s="13" t="s">
        <v>15</v>
      </c>
      <c r="B17" s="8" t="s">
        <v>16</v>
      </c>
      <c r="C17" s="14"/>
    </row>
    <row r="18" spans="1:3" ht="16.5" customHeight="1" x14ac:dyDescent="0.25">
      <c r="A18" s="13" t="s">
        <v>17</v>
      </c>
      <c r="B18" s="8" t="s">
        <v>18</v>
      </c>
      <c r="C18" s="14"/>
    </row>
    <row r="19" spans="1:3" ht="16.5" customHeight="1" x14ac:dyDescent="0.25">
      <c r="A19" s="13" t="s">
        <v>19</v>
      </c>
      <c r="B19" s="8" t="s">
        <v>4</v>
      </c>
      <c r="C19" s="14"/>
    </row>
    <row r="20" spans="1:3" ht="16.5" customHeight="1" x14ac:dyDescent="0.25">
      <c r="A20" s="13" t="s">
        <v>15</v>
      </c>
      <c r="B20" s="8" t="s">
        <v>20</v>
      </c>
      <c r="C20" s="14"/>
    </row>
    <row r="21" spans="1:3" ht="16.5" customHeight="1" x14ac:dyDescent="0.25">
      <c r="A21" s="13" t="s">
        <v>17</v>
      </c>
      <c r="B21" s="8" t="s">
        <v>21</v>
      </c>
      <c r="C21" s="14"/>
    </row>
    <row r="22" spans="1:3" ht="16.5" customHeight="1" x14ac:dyDescent="0.25">
      <c r="A22" s="13">
        <v>3</v>
      </c>
      <c r="B22" s="8" t="s">
        <v>35</v>
      </c>
      <c r="C22" s="14"/>
    </row>
    <row r="23" spans="1:3" ht="16.5" customHeight="1" x14ac:dyDescent="0.25">
      <c r="A23" s="13" t="s">
        <v>22</v>
      </c>
      <c r="B23" s="8" t="s">
        <v>10</v>
      </c>
      <c r="C23" s="14"/>
    </row>
    <row r="24" spans="1:3" ht="16.5" customHeight="1" x14ac:dyDescent="0.25">
      <c r="A24" s="13" t="s">
        <v>23</v>
      </c>
      <c r="B24" s="8" t="s">
        <v>12</v>
      </c>
      <c r="C24" s="14"/>
    </row>
    <row r="25" spans="1:3" ht="16.5" customHeight="1" x14ac:dyDescent="0.25">
      <c r="A25" s="13" t="s">
        <v>1</v>
      </c>
      <c r="B25" s="8" t="s">
        <v>24</v>
      </c>
      <c r="C25" s="48">
        <f>C36</f>
        <v>2963000000</v>
      </c>
    </row>
    <row r="26" spans="1:3" ht="16.5" customHeight="1" x14ac:dyDescent="0.25">
      <c r="A26" s="13">
        <v>1</v>
      </c>
      <c r="B26" s="8" t="s">
        <v>4</v>
      </c>
      <c r="C26" s="19"/>
    </row>
    <row r="27" spans="1:3" ht="16.5" customHeight="1" x14ac:dyDescent="0.25">
      <c r="A27" s="13" t="s">
        <v>9</v>
      </c>
      <c r="B27" s="8" t="s">
        <v>20</v>
      </c>
      <c r="C27" s="19"/>
    </row>
    <row r="28" spans="1:3" ht="16.5" customHeight="1" x14ac:dyDescent="0.25">
      <c r="A28" s="13" t="s">
        <v>11</v>
      </c>
      <c r="B28" s="8" t="s">
        <v>21</v>
      </c>
      <c r="C28" s="19"/>
    </row>
    <row r="29" spans="1:3" ht="16.5" customHeight="1" x14ac:dyDescent="0.25">
      <c r="A29" s="20">
        <v>2</v>
      </c>
      <c r="B29" s="8" t="s">
        <v>36</v>
      </c>
      <c r="C29" s="19"/>
    </row>
    <row r="30" spans="1:3" ht="16.5" customHeight="1" x14ac:dyDescent="0.25">
      <c r="A30" s="20" t="s">
        <v>14</v>
      </c>
      <c r="B30" s="8" t="s">
        <v>25</v>
      </c>
      <c r="C30" s="19"/>
    </row>
    <row r="31" spans="1:3" ht="16.5" customHeight="1" x14ac:dyDescent="0.25">
      <c r="A31" s="21"/>
      <c r="B31" s="9" t="s">
        <v>26</v>
      </c>
      <c r="C31" s="19"/>
    </row>
    <row r="32" spans="1:3" ht="16.5" customHeight="1" x14ac:dyDescent="0.25">
      <c r="A32" s="21"/>
      <c r="B32" s="9" t="s">
        <v>27</v>
      </c>
      <c r="C32" s="19"/>
    </row>
    <row r="33" spans="1:3" ht="16.5" customHeight="1" x14ac:dyDescent="0.25">
      <c r="A33" s="21"/>
      <c r="B33" s="9" t="s">
        <v>28</v>
      </c>
      <c r="C33" s="19"/>
    </row>
    <row r="34" spans="1:3" ht="16.5" customHeight="1" x14ac:dyDescent="0.25">
      <c r="A34" s="20" t="s">
        <v>19</v>
      </c>
      <c r="B34" s="8" t="s">
        <v>29</v>
      </c>
      <c r="C34" s="19"/>
    </row>
    <row r="35" spans="1:3" ht="16.5" customHeight="1" x14ac:dyDescent="0.25">
      <c r="A35" s="20" t="s">
        <v>30</v>
      </c>
      <c r="B35" s="8" t="s">
        <v>31</v>
      </c>
      <c r="C35" s="19"/>
    </row>
    <row r="36" spans="1:3" ht="16.5" customHeight="1" x14ac:dyDescent="0.25">
      <c r="A36" s="13">
        <v>3</v>
      </c>
      <c r="B36" s="8" t="s">
        <v>37</v>
      </c>
      <c r="C36" s="48">
        <f>C37+C38</f>
        <v>2963000000</v>
      </c>
    </row>
    <row r="37" spans="1:3" ht="16.5" customHeight="1" x14ac:dyDescent="0.25">
      <c r="A37" s="13" t="s">
        <v>22</v>
      </c>
      <c r="B37" s="8" t="s">
        <v>16</v>
      </c>
      <c r="C37" s="48">
        <v>2788000000</v>
      </c>
    </row>
    <row r="38" spans="1:3" ht="16.5" customHeight="1" x14ac:dyDescent="0.25">
      <c r="A38" s="13" t="s">
        <v>23</v>
      </c>
      <c r="B38" s="8" t="s">
        <v>31</v>
      </c>
      <c r="C38" s="48">
        <v>175000000</v>
      </c>
    </row>
    <row r="39" spans="1:3" ht="15.75" customHeight="1" x14ac:dyDescent="0.2">
      <c r="A39" s="22"/>
    </row>
    <row r="40" spans="1:3" ht="17.25" customHeight="1" x14ac:dyDescent="0.2">
      <c r="A40" s="22"/>
      <c r="B40" s="64" t="s">
        <v>150</v>
      </c>
      <c r="C40" s="64"/>
    </row>
    <row r="41" spans="1:3" ht="17.25" customHeight="1" x14ac:dyDescent="0.2">
      <c r="A41" s="22"/>
      <c r="B41" s="65" t="s">
        <v>40</v>
      </c>
      <c r="C41" s="65"/>
    </row>
    <row r="42" spans="1:3" x14ac:dyDescent="0.2">
      <c r="A42" s="22"/>
    </row>
    <row r="43" spans="1:3" ht="24" customHeight="1" x14ac:dyDescent="0.2">
      <c r="A43" s="22"/>
    </row>
    <row r="44" spans="1:3" x14ac:dyDescent="0.2">
      <c r="A44" s="22"/>
    </row>
    <row r="45" spans="1:3" x14ac:dyDescent="0.2">
      <c r="A45" s="22"/>
      <c r="B45" s="65" t="s">
        <v>151</v>
      </c>
      <c r="C45" s="65"/>
    </row>
  </sheetData>
  <mergeCells count="9">
    <mergeCell ref="B40:C40"/>
    <mergeCell ref="B41:C41"/>
    <mergeCell ref="B45:C45"/>
    <mergeCell ref="A1:C1"/>
    <mergeCell ref="A6:C6"/>
    <mergeCell ref="A4:C4"/>
    <mergeCell ref="A2:B2"/>
    <mergeCell ref="A3:B3"/>
    <mergeCell ref="A5:C5"/>
  </mergeCells>
  <pageMargins left="0.70866141732283472" right="0.70866141732283472" top="0.4"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workbookViewId="0">
      <selection activeCell="I32" sqref="I32"/>
    </sheetView>
  </sheetViews>
  <sheetFormatPr defaultRowHeight="15" x14ac:dyDescent="0.25"/>
  <cols>
    <col min="1" max="1" width="6" customWidth="1"/>
    <col min="2" max="2" width="38.140625" customWidth="1"/>
    <col min="3" max="3" width="15.7109375" customWidth="1"/>
    <col min="4" max="4" width="15.85546875" customWidth="1"/>
    <col min="5" max="5" width="9" customWidth="1"/>
    <col min="6" max="6" width="13.140625" customWidth="1"/>
  </cols>
  <sheetData>
    <row r="1" spans="1:11" ht="20.25" customHeight="1" x14ac:dyDescent="0.25">
      <c r="A1" s="66" t="s">
        <v>41</v>
      </c>
      <c r="B1" s="66"/>
      <c r="C1" s="66"/>
      <c r="D1" s="66"/>
      <c r="E1" s="66"/>
      <c r="F1" s="66"/>
    </row>
    <row r="2" spans="1:11" ht="20.25" customHeight="1" x14ac:dyDescent="0.25">
      <c r="A2" s="84" t="s">
        <v>91</v>
      </c>
      <c r="B2" s="84"/>
      <c r="C2" s="68" t="s">
        <v>42</v>
      </c>
      <c r="D2" s="68"/>
      <c r="E2" s="68"/>
      <c r="F2" s="68"/>
    </row>
    <row r="3" spans="1:11" ht="20.25" customHeight="1" x14ac:dyDescent="0.3">
      <c r="A3" s="84" t="s">
        <v>62</v>
      </c>
      <c r="B3" s="84"/>
      <c r="C3" s="85" t="s">
        <v>43</v>
      </c>
      <c r="D3" s="85"/>
      <c r="E3" s="85"/>
      <c r="F3" s="85"/>
    </row>
    <row r="4" spans="1:11" ht="10.5" customHeight="1" x14ac:dyDescent="0.25">
      <c r="A4" s="25"/>
      <c r="B4" s="25"/>
      <c r="C4" s="83"/>
      <c r="D4" s="83"/>
      <c r="E4" s="83"/>
      <c r="F4" s="83"/>
    </row>
    <row r="5" spans="1:11" ht="21" customHeight="1" x14ac:dyDescent="0.25">
      <c r="A5" s="25"/>
      <c r="B5" s="25"/>
      <c r="C5" s="80" t="s">
        <v>149</v>
      </c>
      <c r="D5" s="80"/>
      <c r="E5" s="80"/>
      <c r="F5" s="80"/>
    </row>
    <row r="6" spans="1:11" ht="24" customHeight="1" x14ac:dyDescent="0.25">
      <c r="A6" s="81" t="s">
        <v>63</v>
      </c>
      <c r="B6" s="81"/>
      <c r="C6" s="81"/>
      <c r="D6" s="81"/>
      <c r="E6" s="81"/>
      <c r="F6" s="81"/>
    </row>
    <row r="7" spans="1:11" ht="21.75" customHeight="1" x14ac:dyDescent="0.25">
      <c r="A7" s="67" t="s">
        <v>60</v>
      </c>
      <c r="B7" s="67"/>
      <c r="C7" s="67"/>
      <c r="D7" s="67"/>
      <c r="E7" s="67"/>
      <c r="F7" s="67"/>
    </row>
    <row r="8" spans="1:11" ht="12.75" customHeight="1" x14ac:dyDescent="0.25">
      <c r="A8" s="24"/>
      <c r="B8" s="24"/>
      <c r="C8" s="24"/>
      <c r="D8" s="24"/>
      <c r="E8" s="24"/>
      <c r="F8" s="24"/>
    </row>
    <row r="9" spans="1:11" ht="33.75" customHeight="1" x14ac:dyDescent="0.25">
      <c r="A9" s="74" t="s">
        <v>44</v>
      </c>
      <c r="B9" s="82"/>
      <c r="C9" s="82"/>
      <c r="D9" s="82"/>
      <c r="E9" s="82"/>
      <c r="F9" s="82"/>
    </row>
    <row r="10" spans="1:11" ht="54.75" customHeight="1" x14ac:dyDescent="0.25">
      <c r="A10" s="78" t="s">
        <v>45</v>
      </c>
      <c r="B10" s="79"/>
      <c r="C10" s="79"/>
      <c r="D10" s="79"/>
      <c r="E10" s="79"/>
      <c r="F10" s="79"/>
    </row>
    <row r="11" spans="1:11" ht="67.150000000000006" customHeight="1" x14ac:dyDescent="0.25">
      <c r="A11" s="78" t="s">
        <v>56</v>
      </c>
      <c r="B11" s="79"/>
      <c r="C11" s="79"/>
      <c r="D11" s="79"/>
      <c r="E11" s="79"/>
      <c r="F11" s="79"/>
    </row>
    <row r="12" spans="1:11" ht="36.75" customHeight="1" x14ac:dyDescent="0.25">
      <c r="A12" s="78" t="s">
        <v>57</v>
      </c>
      <c r="B12" s="79"/>
      <c r="C12" s="79"/>
      <c r="D12" s="79"/>
      <c r="E12" s="79"/>
      <c r="F12" s="79"/>
    </row>
    <row r="13" spans="1:11" ht="36.75" customHeight="1" x14ac:dyDescent="0.3">
      <c r="A13" s="78" t="s">
        <v>58</v>
      </c>
      <c r="B13" s="79"/>
      <c r="C13" s="79"/>
      <c r="D13" s="79"/>
      <c r="E13" s="79"/>
      <c r="F13" s="79"/>
      <c r="K13" s="28"/>
    </row>
    <row r="14" spans="1:11" ht="36.75" customHeight="1" x14ac:dyDescent="0.3">
      <c r="A14" s="78" t="s">
        <v>59</v>
      </c>
      <c r="B14" s="79"/>
      <c r="C14" s="79"/>
      <c r="D14" s="79"/>
      <c r="E14" s="79"/>
      <c r="F14" s="79"/>
      <c r="K14" s="28"/>
    </row>
    <row r="15" spans="1:11" ht="32.25" customHeight="1" x14ac:dyDescent="0.25">
      <c r="A15" s="74" t="s">
        <v>92</v>
      </c>
      <c r="B15" s="74"/>
      <c r="C15" s="74"/>
      <c r="D15" s="74"/>
      <c r="E15" s="74"/>
      <c r="F15" s="74"/>
    </row>
    <row r="16" spans="1:11" ht="17.25" customHeight="1" x14ac:dyDescent="0.25">
      <c r="A16" s="24"/>
      <c r="B16" s="24"/>
      <c r="C16" s="24"/>
      <c r="D16" s="24"/>
      <c r="E16" s="75" t="s">
        <v>46</v>
      </c>
      <c r="F16" s="75"/>
    </row>
    <row r="17" spans="1:15" ht="58.5" customHeight="1" x14ac:dyDescent="0.25">
      <c r="A17" s="44" t="s">
        <v>3</v>
      </c>
      <c r="B17" s="45" t="s">
        <v>2</v>
      </c>
      <c r="C17" s="44" t="s">
        <v>47</v>
      </c>
      <c r="D17" s="44" t="s">
        <v>64</v>
      </c>
      <c r="E17" s="44" t="s">
        <v>65</v>
      </c>
      <c r="F17" s="44" t="s">
        <v>66</v>
      </c>
    </row>
    <row r="18" spans="1:15" s="43" customFormat="1" ht="16.5" customHeight="1" x14ac:dyDescent="0.15">
      <c r="A18" s="41">
        <v>1</v>
      </c>
      <c r="B18" s="41">
        <v>2</v>
      </c>
      <c r="C18" s="41">
        <v>3</v>
      </c>
      <c r="D18" s="41">
        <v>4</v>
      </c>
      <c r="E18" s="41" t="s">
        <v>48</v>
      </c>
      <c r="F18" s="42" t="s">
        <v>67</v>
      </c>
    </row>
    <row r="19" spans="1:15" s="27" customFormat="1" ht="34.15" customHeight="1" x14ac:dyDescent="0.25">
      <c r="A19" s="31" t="s">
        <v>49</v>
      </c>
      <c r="B19" s="32" t="s">
        <v>7</v>
      </c>
      <c r="C19" s="33">
        <f>C21</f>
        <v>0</v>
      </c>
      <c r="D19" s="34">
        <f>D21</f>
        <v>0</v>
      </c>
      <c r="E19" s="34">
        <f>E21</f>
        <v>0</v>
      </c>
      <c r="F19" s="34">
        <f>F21</f>
        <v>0</v>
      </c>
    </row>
    <row r="20" spans="1:15" s="27" customFormat="1" ht="20.25" customHeight="1" x14ac:dyDescent="0.25">
      <c r="A20" s="31" t="s">
        <v>0</v>
      </c>
      <c r="B20" s="32" t="s">
        <v>8</v>
      </c>
      <c r="C20" s="35"/>
      <c r="D20" s="36"/>
      <c r="E20" s="36"/>
      <c r="F20" s="36"/>
    </row>
    <row r="21" spans="1:15" s="27" customFormat="1" ht="20.25" customHeight="1" x14ac:dyDescent="0.25">
      <c r="A21" s="37">
        <v>1</v>
      </c>
      <c r="B21" s="38" t="s">
        <v>50</v>
      </c>
      <c r="C21" s="39"/>
      <c r="D21" s="36"/>
      <c r="E21" s="40"/>
      <c r="F21" s="36"/>
    </row>
    <row r="22" spans="1:15" s="27" customFormat="1" ht="20.25" customHeight="1" x14ac:dyDescent="0.25">
      <c r="A22" s="31" t="s">
        <v>1</v>
      </c>
      <c r="B22" s="32" t="s">
        <v>13</v>
      </c>
      <c r="C22" s="39"/>
      <c r="D22" s="36"/>
      <c r="E22" s="40"/>
      <c r="F22" s="36"/>
    </row>
    <row r="23" spans="1:15" s="27" customFormat="1" ht="20.25" customHeight="1" x14ac:dyDescent="0.25">
      <c r="A23" s="31" t="s">
        <v>51</v>
      </c>
      <c r="B23" s="32" t="s">
        <v>52</v>
      </c>
      <c r="C23" s="36">
        <v>0</v>
      </c>
      <c r="D23" s="36">
        <v>0</v>
      </c>
      <c r="E23" s="36">
        <v>0</v>
      </c>
      <c r="F23" s="36">
        <v>0</v>
      </c>
    </row>
    <row r="24" spans="1:15" s="27" customFormat="1" ht="20.25" customHeight="1" x14ac:dyDescent="0.25">
      <c r="A24" s="31" t="s">
        <v>53</v>
      </c>
      <c r="B24" s="32" t="s">
        <v>24</v>
      </c>
      <c r="C24" s="39"/>
      <c r="D24" s="36"/>
      <c r="E24" s="36"/>
      <c r="F24" s="36"/>
    </row>
    <row r="25" spans="1:15" s="27" customFormat="1" ht="20.25" customHeight="1" x14ac:dyDescent="0.25">
      <c r="A25" s="31" t="s">
        <v>0</v>
      </c>
      <c r="B25" s="32" t="s">
        <v>54</v>
      </c>
      <c r="C25" s="29">
        <f>C26+C48</f>
        <v>2963000000</v>
      </c>
      <c r="D25" s="30">
        <f>D26</f>
        <v>949807344</v>
      </c>
      <c r="E25" s="29">
        <f>D25/C25*100</f>
        <v>32.055597165035437</v>
      </c>
      <c r="F25" s="30">
        <f>D25/1032047186*100</f>
        <v>92.031387409838842</v>
      </c>
      <c r="H25" s="61" t="s">
        <v>93</v>
      </c>
      <c r="I25" s="62"/>
      <c r="J25" s="62"/>
      <c r="K25" s="62" t="s">
        <v>94</v>
      </c>
      <c r="L25" s="62"/>
      <c r="M25" s="63" t="s">
        <v>95</v>
      </c>
      <c r="N25" s="86" t="s">
        <v>96</v>
      </c>
      <c r="O25" s="87"/>
    </row>
    <row r="26" spans="1:15" s="27" customFormat="1" ht="20.25" customHeight="1" x14ac:dyDescent="0.25">
      <c r="A26" s="37" t="s">
        <v>9</v>
      </c>
      <c r="B26" s="38" t="s">
        <v>20</v>
      </c>
      <c r="C26" s="29">
        <f>'Bieu 2'!C37</f>
        <v>2788000000</v>
      </c>
      <c r="D26" s="30">
        <v>949807344</v>
      </c>
      <c r="E26" s="29">
        <f>D26/C26*100</f>
        <v>34.067695265423239</v>
      </c>
      <c r="F26" s="30">
        <f>D26/1032047186*100</f>
        <v>92.031387409838842</v>
      </c>
      <c r="H26" s="61" t="s">
        <v>97</v>
      </c>
      <c r="I26" s="62"/>
      <c r="J26" s="62"/>
      <c r="K26" s="62" t="s">
        <v>98</v>
      </c>
      <c r="L26" s="62"/>
      <c r="M26" s="63" t="s">
        <v>99</v>
      </c>
      <c r="N26" s="86" t="s">
        <v>100</v>
      </c>
      <c r="O26" s="87"/>
    </row>
    <row r="27" spans="1:15" s="27" customFormat="1" ht="20.25" customHeight="1" x14ac:dyDescent="0.25">
      <c r="A27" s="49">
        <v>1</v>
      </c>
      <c r="B27" s="50" t="s">
        <v>70</v>
      </c>
      <c r="C27" s="59">
        <f>C28+C29+C30+C31+C32+C33+C34</f>
        <v>2352000000</v>
      </c>
      <c r="D27" s="59">
        <f>SUM(D28:D34)</f>
        <v>492258600</v>
      </c>
      <c r="E27" s="29">
        <f t="shared" ref="E27:E47" si="0">D27/C27*100</f>
        <v>20.929362244897959</v>
      </c>
      <c r="F27" s="30"/>
      <c r="H27" s="61" t="s">
        <v>101</v>
      </c>
      <c r="I27" s="62"/>
      <c r="J27" s="62"/>
      <c r="K27" s="62" t="s">
        <v>102</v>
      </c>
      <c r="L27" s="62"/>
      <c r="M27" s="63" t="s">
        <v>103</v>
      </c>
      <c r="N27" s="86" t="s">
        <v>103</v>
      </c>
      <c r="O27" s="87"/>
    </row>
    <row r="28" spans="1:15" s="27" customFormat="1" ht="20.25" customHeight="1" x14ac:dyDescent="0.25">
      <c r="A28" s="51"/>
      <c r="B28" s="52" t="s">
        <v>71</v>
      </c>
      <c r="C28" s="53">
        <v>1382522400</v>
      </c>
      <c r="D28" s="53">
        <v>254271800</v>
      </c>
      <c r="E28" s="29">
        <f t="shared" si="0"/>
        <v>18.391875603606856</v>
      </c>
      <c r="F28" s="60">
        <f>D28/295032100*100</f>
        <v>86.184452471442938</v>
      </c>
      <c r="H28" s="61" t="s">
        <v>104</v>
      </c>
      <c r="I28" s="62"/>
      <c r="J28" s="62"/>
      <c r="K28" s="62" t="s">
        <v>105</v>
      </c>
      <c r="L28" s="62"/>
      <c r="M28" s="63"/>
      <c r="N28" s="86" t="s">
        <v>106</v>
      </c>
      <c r="O28" s="87"/>
    </row>
    <row r="29" spans="1:15" s="27" customFormat="1" ht="30" customHeight="1" x14ac:dyDescent="0.25">
      <c r="A29" s="51"/>
      <c r="B29" s="54" t="s">
        <v>72</v>
      </c>
      <c r="C29" s="53">
        <v>0</v>
      </c>
      <c r="D29" s="53">
        <v>0</v>
      </c>
      <c r="E29" s="29"/>
      <c r="F29" s="30"/>
      <c r="H29" s="61" t="s">
        <v>107</v>
      </c>
      <c r="I29" s="62"/>
      <c r="J29" s="62"/>
      <c r="K29" s="62" t="s">
        <v>108</v>
      </c>
      <c r="L29" s="62"/>
      <c r="M29" s="63" t="s">
        <v>109</v>
      </c>
      <c r="N29" s="86" t="s">
        <v>110</v>
      </c>
      <c r="O29" s="87"/>
    </row>
    <row r="30" spans="1:15" s="27" customFormat="1" ht="20.25" customHeight="1" x14ac:dyDescent="0.25">
      <c r="A30" s="51"/>
      <c r="B30" s="52" t="s">
        <v>73</v>
      </c>
      <c r="C30" s="53">
        <v>583548300</v>
      </c>
      <c r="D30" s="53">
        <v>150501000</v>
      </c>
      <c r="E30" s="29">
        <f t="shared" si="0"/>
        <v>25.790667199270395</v>
      </c>
      <c r="F30" s="30">
        <f>D30/120836100*100</f>
        <v>124.54969996549043</v>
      </c>
    </row>
    <row r="31" spans="1:15" s="27" customFormat="1" ht="20.25" customHeight="1" x14ac:dyDescent="0.25">
      <c r="A31" s="51"/>
      <c r="B31" s="52" t="s">
        <v>74</v>
      </c>
      <c r="C31" s="53">
        <v>15000000</v>
      </c>
      <c r="D31" s="53">
        <v>8493000</v>
      </c>
      <c r="E31" s="29">
        <f t="shared" si="0"/>
        <v>56.620000000000005</v>
      </c>
      <c r="F31" s="30">
        <f>D31/9000000*100</f>
        <v>94.36666666666666</v>
      </c>
    </row>
    <row r="32" spans="1:15" s="27" customFormat="1" ht="20.25" customHeight="1" x14ac:dyDescent="0.25">
      <c r="A32" s="51"/>
      <c r="B32" s="52" t="s">
        <v>75</v>
      </c>
      <c r="C32" s="53">
        <v>5000000</v>
      </c>
      <c r="D32" s="53">
        <v>1350000</v>
      </c>
      <c r="E32" s="29">
        <f t="shared" si="0"/>
        <v>27</v>
      </c>
      <c r="F32" s="30"/>
    </row>
    <row r="33" spans="1:15" s="27" customFormat="1" ht="20.25" customHeight="1" x14ac:dyDescent="0.25">
      <c r="A33" s="51"/>
      <c r="B33" s="52" t="s">
        <v>76</v>
      </c>
      <c r="C33" s="53">
        <v>365929300</v>
      </c>
      <c r="D33" s="53">
        <v>77642800</v>
      </c>
      <c r="E33" s="29">
        <f t="shared" si="0"/>
        <v>21.217978445563119</v>
      </c>
      <c r="F33" s="30">
        <f>D33/82570900*100</f>
        <v>94.031674597224935</v>
      </c>
    </row>
    <row r="34" spans="1:15" s="27" customFormat="1" ht="30.6" customHeight="1" x14ac:dyDescent="0.25">
      <c r="A34" s="51"/>
      <c r="B34" s="55" t="s">
        <v>77</v>
      </c>
      <c r="C34" s="53">
        <v>0</v>
      </c>
      <c r="D34" s="53">
        <v>0</v>
      </c>
      <c r="E34" s="29">
        <v>0</v>
      </c>
      <c r="F34" s="30">
        <f>D34/2741600*100</f>
        <v>0</v>
      </c>
    </row>
    <row r="35" spans="1:15" s="27" customFormat="1" ht="20.25" customHeight="1" x14ac:dyDescent="0.25">
      <c r="A35" s="49">
        <v>2</v>
      </c>
      <c r="B35" s="50" t="s">
        <v>78</v>
      </c>
      <c r="C35" s="59">
        <f>C36+C37+C39+C38+C40+C41+C42+C43+C44+C45</f>
        <v>421000000</v>
      </c>
      <c r="D35" s="59">
        <f>D36+D37+D38+D39+D40+D41+D42+D43+D44+D45</f>
        <v>117850000</v>
      </c>
      <c r="E35" s="29">
        <f t="shared" si="0"/>
        <v>27.99287410926366</v>
      </c>
      <c r="F35" s="30"/>
    </row>
    <row r="36" spans="1:15" s="27" customFormat="1" ht="20.25" customHeight="1" x14ac:dyDescent="0.25">
      <c r="A36" s="51"/>
      <c r="B36" s="56" t="s">
        <v>79</v>
      </c>
      <c r="C36" s="53">
        <v>40000000</v>
      </c>
      <c r="D36" s="53">
        <v>16302800</v>
      </c>
      <c r="E36" s="29">
        <f t="shared" si="0"/>
        <v>40.756999999999998</v>
      </c>
      <c r="F36" s="30">
        <f>D36/11801208*100</f>
        <v>138.14517971380559</v>
      </c>
      <c r="H36" s="61" t="s">
        <v>111</v>
      </c>
      <c r="I36" s="62"/>
      <c r="J36" s="62"/>
      <c r="K36" s="62" t="s">
        <v>112</v>
      </c>
      <c r="L36" s="62"/>
      <c r="M36" s="63" t="s">
        <v>113</v>
      </c>
      <c r="N36" s="86" t="s">
        <v>113</v>
      </c>
      <c r="O36" s="87"/>
    </row>
    <row r="37" spans="1:15" s="27" customFormat="1" ht="20.25" customHeight="1" x14ac:dyDescent="0.25">
      <c r="A37" s="51"/>
      <c r="B37" s="56" t="s">
        <v>80</v>
      </c>
      <c r="C37" s="53">
        <v>45000000</v>
      </c>
      <c r="D37" s="53">
        <v>23425000</v>
      </c>
      <c r="E37" s="29">
        <f t="shared" si="0"/>
        <v>52.055555555555557</v>
      </c>
      <c r="F37" s="30">
        <f>D37/12340000*100</f>
        <v>189.82982171799028</v>
      </c>
      <c r="H37" s="61" t="s">
        <v>114</v>
      </c>
      <c r="I37" s="62"/>
      <c r="J37" s="62"/>
      <c r="K37" s="62" t="s">
        <v>115</v>
      </c>
      <c r="L37" s="62"/>
      <c r="M37" s="63" t="s">
        <v>116</v>
      </c>
      <c r="N37" s="86" t="s">
        <v>117</v>
      </c>
      <c r="O37" s="87"/>
    </row>
    <row r="38" spans="1:15" s="27" customFormat="1" ht="20.25" customHeight="1" x14ac:dyDescent="0.25">
      <c r="A38" s="51"/>
      <c r="B38" s="56" t="s">
        <v>81</v>
      </c>
      <c r="C38" s="53">
        <v>14000000</v>
      </c>
      <c r="D38" s="53">
        <v>4686000</v>
      </c>
      <c r="E38" s="29">
        <f t="shared" si="0"/>
        <v>33.471428571428575</v>
      </c>
      <c r="F38" s="30">
        <f>D38/4689300*100</f>
        <v>99.929627023223077</v>
      </c>
      <c r="H38" s="61" t="s">
        <v>118</v>
      </c>
      <c r="I38" s="62"/>
      <c r="J38" s="62"/>
      <c r="K38" s="62" t="s">
        <v>119</v>
      </c>
      <c r="L38" s="62"/>
      <c r="M38" s="63" t="s">
        <v>120</v>
      </c>
      <c r="N38" s="86" t="s">
        <v>121</v>
      </c>
      <c r="O38" s="87"/>
    </row>
    <row r="39" spans="1:15" s="27" customFormat="1" ht="20.25" customHeight="1" x14ac:dyDescent="0.25">
      <c r="A39" s="51"/>
      <c r="B39" s="56" t="s">
        <v>82</v>
      </c>
      <c r="C39" s="53">
        <v>5000000</v>
      </c>
      <c r="D39" s="53">
        <v>0</v>
      </c>
      <c r="E39" s="29">
        <f t="shared" si="0"/>
        <v>0</v>
      </c>
      <c r="F39" s="30"/>
      <c r="H39" s="61" t="s">
        <v>122</v>
      </c>
      <c r="I39" s="62"/>
      <c r="J39" s="62"/>
      <c r="K39" s="62" t="s">
        <v>123</v>
      </c>
      <c r="L39" s="62"/>
      <c r="M39" s="63" t="s">
        <v>124</v>
      </c>
      <c r="N39" s="86" t="s">
        <v>125</v>
      </c>
      <c r="O39" s="87"/>
    </row>
    <row r="40" spans="1:15" s="27" customFormat="1" ht="20.25" customHeight="1" x14ac:dyDescent="0.25">
      <c r="A40" s="51"/>
      <c r="B40" s="56" t="s">
        <v>83</v>
      </c>
      <c r="C40" s="53">
        <v>30000000</v>
      </c>
      <c r="D40" s="53">
        <v>25030000</v>
      </c>
      <c r="E40" s="29">
        <f t="shared" si="0"/>
        <v>83.433333333333337</v>
      </c>
      <c r="F40" s="30">
        <f>D40/13190000*100</f>
        <v>189.76497346474602</v>
      </c>
      <c r="H40" s="61" t="s">
        <v>126</v>
      </c>
      <c r="I40" s="62"/>
      <c r="J40" s="62"/>
      <c r="K40" s="62" t="s">
        <v>127</v>
      </c>
      <c r="L40" s="62"/>
      <c r="M40" s="63" t="s">
        <v>128</v>
      </c>
      <c r="N40" s="86" t="s">
        <v>129</v>
      </c>
      <c r="O40" s="87"/>
    </row>
    <row r="41" spans="1:15" s="27" customFormat="1" ht="20.25" customHeight="1" x14ac:dyDescent="0.25">
      <c r="A41" s="51"/>
      <c r="B41" s="56" t="s">
        <v>84</v>
      </c>
      <c r="C41" s="53">
        <v>35000000</v>
      </c>
      <c r="D41" s="53">
        <v>5185200</v>
      </c>
      <c r="E41" s="29">
        <f t="shared" si="0"/>
        <v>14.814857142857143</v>
      </c>
      <c r="F41" s="30">
        <f>D41/22320400*100</f>
        <v>23.230766473719108</v>
      </c>
    </row>
    <row r="42" spans="1:15" s="27" customFormat="1" ht="47.45" customHeight="1" x14ac:dyDescent="0.25">
      <c r="A42" s="51"/>
      <c r="B42" s="54" t="s">
        <v>85</v>
      </c>
      <c r="C42" s="53">
        <v>120000000</v>
      </c>
      <c r="D42" s="53">
        <v>0</v>
      </c>
      <c r="E42" s="29">
        <f t="shared" si="0"/>
        <v>0</v>
      </c>
      <c r="F42" s="30">
        <v>0</v>
      </c>
      <c r="H42" s="61" t="s">
        <v>130</v>
      </c>
      <c r="I42" s="62"/>
      <c r="J42" s="62"/>
      <c r="K42" s="62" t="s">
        <v>131</v>
      </c>
      <c r="L42" s="62"/>
      <c r="M42" s="63" t="s">
        <v>132</v>
      </c>
      <c r="N42" s="86" t="s">
        <v>133</v>
      </c>
      <c r="O42" s="87"/>
    </row>
    <row r="43" spans="1:15" s="27" customFormat="1" ht="31.15" customHeight="1" x14ac:dyDescent="0.25">
      <c r="A43" s="51"/>
      <c r="B43" s="54" t="s">
        <v>86</v>
      </c>
      <c r="C43" s="53">
        <v>42000000</v>
      </c>
      <c r="D43" s="53">
        <v>0</v>
      </c>
      <c r="E43" s="29">
        <f t="shared" si="0"/>
        <v>0</v>
      </c>
      <c r="F43" s="30">
        <v>0</v>
      </c>
      <c r="H43" s="61" t="s">
        <v>134</v>
      </c>
      <c r="I43" s="62"/>
      <c r="J43" s="62"/>
      <c r="K43" s="62" t="s">
        <v>135</v>
      </c>
      <c r="L43" s="62"/>
      <c r="M43" s="63"/>
      <c r="N43" s="86" t="s">
        <v>136</v>
      </c>
      <c r="O43" s="87"/>
    </row>
    <row r="44" spans="1:15" s="27" customFormat="1" ht="30.6" customHeight="1" x14ac:dyDescent="0.25">
      <c r="A44" s="51"/>
      <c r="B44" s="57" t="s">
        <v>87</v>
      </c>
      <c r="C44" s="53">
        <v>80000000</v>
      </c>
      <c r="D44" s="53">
        <v>43221000</v>
      </c>
      <c r="E44" s="29">
        <f t="shared" si="0"/>
        <v>54.026249999999997</v>
      </c>
      <c r="F44" s="30">
        <f>D44/9850000*100</f>
        <v>438.79187817258884</v>
      </c>
      <c r="H44" s="61" t="s">
        <v>137</v>
      </c>
      <c r="I44" s="62"/>
      <c r="J44" s="62"/>
      <c r="K44" s="62" t="s">
        <v>138</v>
      </c>
      <c r="L44" s="62"/>
      <c r="M44" s="63" t="s">
        <v>139</v>
      </c>
      <c r="N44" s="86" t="s">
        <v>140</v>
      </c>
      <c r="O44" s="87"/>
    </row>
    <row r="45" spans="1:15" s="27" customFormat="1" ht="20.25" customHeight="1" x14ac:dyDescent="0.25">
      <c r="A45" s="49"/>
      <c r="B45" s="52" t="s">
        <v>88</v>
      </c>
      <c r="C45" s="53">
        <v>10000000</v>
      </c>
      <c r="D45" s="53"/>
      <c r="E45" s="29">
        <f t="shared" si="0"/>
        <v>0</v>
      </c>
      <c r="F45" s="30">
        <v>0</v>
      </c>
      <c r="H45" s="61" t="s">
        <v>141</v>
      </c>
      <c r="I45" s="62"/>
      <c r="J45" s="62"/>
      <c r="K45" s="62" t="s">
        <v>142</v>
      </c>
      <c r="L45" s="62"/>
      <c r="M45" s="63"/>
      <c r="N45" s="86" t="s">
        <v>143</v>
      </c>
      <c r="O45" s="87"/>
    </row>
    <row r="46" spans="1:15" s="27" customFormat="1" ht="20.25" customHeight="1" x14ac:dyDescent="0.25">
      <c r="A46" s="49">
        <v>3</v>
      </c>
      <c r="B46" s="50" t="s">
        <v>89</v>
      </c>
      <c r="C46" s="59">
        <f>C47</f>
        <v>15000000</v>
      </c>
      <c r="D46" s="59">
        <f>D47</f>
        <v>278500</v>
      </c>
      <c r="E46" s="29">
        <f t="shared" si="0"/>
        <v>1.8566666666666665</v>
      </c>
      <c r="F46" s="30"/>
      <c r="H46" s="61" t="s">
        <v>144</v>
      </c>
      <c r="I46" s="62"/>
      <c r="J46" s="62"/>
      <c r="K46" s="62" t="s">
        <v>145</v>
      </c>
      <c r="L46" s="62"/>
      <c r="M46" s="63" t="s">
        <v>146</v>
      </c>
      <c r="N46" s="86" t="s">
        <v>147</v>
      </c>
      <c r="O46" s="87"/>
    </row>
    <row r="47" spans="1:15" s="27" customFormat="1" ht="20.25" customHeight="1" x14ac:dyDescent="0.25">
      <c r="A47" s="58"/>
      <c r="B47" s="52" t="s">
        <v>90</v>
      </c>
      <c r="C47" s="53">
        <v>15000000</v>
      </c>
      <c r="D47" s="53">
        <v>278500</v>
      </c>
      <c r="E47" s="29">
        <f t="shared" si="0"/>
        <v>1.8566666666666665</v>
      </c>
      <c r="F47" s="30">
        <f>D47/225500*100</f>
        <v>123.50332594235034</v>
      </c>
    </row>
    <row r="48" spans="1:15" s="27" customFormat="1" ht="20.25" customHeight="1" x14ac:dyDescent="0.25">
      <c r="A48" s="37" t="s">
        <v>11</v>
      </c>
      <c r="B48" s="38" t="s">
        <v>21</v>
      </c>
      <c r="C48" s="29">
        <v>175000000</v>
      </c>
      <c r="D48" s="29">
        <v>0</v>
      </c>
      <c r="E48" s="29">
        <f>D48/C48*100</f>
        <v>0</v>
      </c>
      <c r="F48" s="30">
        <f>D48/350531300*100</f>
        <v>0</v>
      </c>
    </row>
    <row r="49" spans="1:6" ht="18" x14ac:dyDescent="0.25">
      <c r="A49" s="2"/>
      <c r="B49" s="2"/>
      <c r="C49" s="72" t="s">
        <v>149</v>
      </c>
      <c r="D49" s="72"/>
      <c r="E49" s="72"/>
      <c r="F49" s="72"/>
    </row>
    <row r="50" spans="1:6" ht="18" x14ac:dyDescent="0.25">
      <c r="A50" s="2"/>
      <c r="B50" s="2"/>
      <c r="C50" s="73" t="s">
        <v>55</v>
      </c>
      <c r="D50" s="73"/>
      <c r="E50" s="73"/>
      <c r="F50" s="73"/>
    </row>
    <row r="51" spans="1:6" ht="18" x14ac:dyDescent="0.25">
      <c r="A51" s="2"/>
      <c r="B51" s="2"/>
      <c r="C51" s="2"/>
      <c r="D51" s="76"/>
      <c r="E51" s="76"/>
      <c r="F51" s="76"/>
    </row>
    <row r="52" spans="1:6" ht="18" x14ac:dyDescent="0.25">
      <c r="A52" s="2"/>
      <c r="B52" s="2"/>
      <c r="C52" s="2"/>
      <c r="D52" s="77"/>
      <c r="E52" s="77"/>
      <c r="F52" s="77"/>
    </row>
    <row r="53" spans="1:6" ht="18" x14ac:dyDescent="0.25">
      <c r="A53" s="2"/>
      <c r="B53" s="2"/>
      <c r="C53" s="2"/>
      <c r="D53" s="2"/>
      <c r="E53" s="2"/>
      <c r="F53" s="2"/>
    </row>
    <row r="54" spans="1:6" ht="18" x14ac:dyDescent="0.25">
      <c r="A54" s="2"/>
      <c r="B54" s="2"/>
      <c r="C54" s="73" t="s">
        <v>148</v>
      </c>
      <c r="D54" s="73"/>
      <c r="E54" s="73"/>
      <c r="F54" s="73"/>
    </row>
    <row r="55" spans="1:6" ht="18" x14ac:dyDescent="0.25">
      <c r="A55" s="2"/>
      <c r="B55" s="2"/>
      <c r="C55" s="2"/>
      <c r="D55" s="2"/>
      <c r="E55" s="2"/>
      <c r="F55" s="2"/>
    </row>
  </sheetData>
  <mergeCells count="37">
    <mergeCell ref="N42:O42"/>
    <mergeCell ref="N43:O43"/>
    <mergeCell ref="N44:O44"/>
    <mergeCell ref="N45:O45"/>
    <mergeCell ref="N46:O46"/>
    <mergeCell ref="N36:O36"/>
    <mergeCell ref="N37:O37"/>
    <mergeCell ref="N38:O38"/>
    <mergeCell ref="N39:O39"/>
    <mergeCell ref="N40:O40"/>
    <mergeCell ref="N25:O25"/>
    <mergeCell ref="N26:O26"/>
    <mergeCell ref="N27:O27"/>
    <mergeCell ref="N28:O28"/>
    <mergeCell ref="N29:O29"/>
    <mergeCell ref="C4:F4"/>
    <mergeCell ref="A1:F1"/>
    <mergeCell ref="A2:B2"/>
    <mergeCell ref="C2:F2"/>
    <mergeCell ref="A3:B3"/>
    <mergeCell ref="C3:F3"/>
    <mergeCell ref="A11:F11"/>
    <mergeCell ref="A12:F12"/>
    <mergeCell ref="A13:F13"/>
    <mergeCell ref="A14:F14"/>
    <mergeCell ref="C5:F5"/>
    <mergeCell ref="A6:F6"/>
    <mergeCell ref="A7:F7"/>
    <mergeCell ref="A9:F9"/>
    <mergeCell ref="A10:F10"/>
    <mergeCell ref="C49:F49"/>
    <mergeCell ref="C50:F50"/>
    <mergeCell ref="C54:F54"/>
    <mergeCell ref="A15:F15"/>
    <mergeCell ref="E16:F16"/>
    <mergeCell ref="D51:F51"/>
    <mergeCell ref="D52:F52"/>
  </mergeCells>
  <pageMargins left="0.38" right="0.28999999999999998" top="0.36" bottom="0.23" header="0.4"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Bieu 2</vt:lpstr>
      <vt:lpstr>Sheet1</vt:lpstr>
      <vt:lpstr>'Bieu 2'!Print_Titles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MayTinhDucDung</cp:lastModifiedBy>
  <cp:lastPrinted>2021-12-12T13:56:34Z</cp:lastPrinted>
  <dcterms:created xsi:type="dcterms:W3CDTF">2016-10-14T10:52:32Z</dcterms:created>
  <dcterms:modified xsi:type="dcterms:W3CDTF">2022-06-03T04:58:26Z</dcterms:modified>
</cp:coreProperties>
</file>